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112" activeTab="0"/>
  </bookViews>
  <sheets>
    <sheet name="Сводный отчет 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<sst xmlns="http://schemas.openxmlformats.org/spreadsheetml/2006/main" count="111" uniqueCount="97">
  <si>
    <t>№</t>
  </si>
  <si>
    <t>г. Минск</t>
  </si>
  <si>
    <t>Сумма дотации Белгосстраха на осуществление страховых выплат страхователем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</si>
  <si>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</si>
  <si>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</si>
  <si>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</si>
  <si>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</si>
  <si>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</si>
  <si>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</si>
  <si>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</si>
  <si>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</si>
  <si>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</si>
  <si>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</si>
  <si>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</si>
  <si>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</si>
  <si>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</si>
  <si>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</si>
  <si>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</si>
  <si>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</si>
  <si>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</si>
  <si>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</si>
  <si>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</si>
  <si>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</si>
  <si>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</si>
  <si>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</si>
  <si>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</si>
  <si>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</si>
  <si>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</si>
  <si>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</si>
  <si>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</si>
  <si>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</si>
  <si>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</si>
  <si>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</si>
  <si>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</si>
  <si>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</si>
  <si>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</si>
  <si>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</si>
  <si>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Средний страховой тариф, %</t>
  </si>
  <si>
    <t>28</t>
  </si>
  <si>
    <t>29</t>
  </si>
  <si>
    <t>30</t>
  </si>
  <si>
    <t>31</t>
  </si>
  <si>
    <t>32</t>
  </si>
  <si>
    <t>Брестская</t>
  </si>
  <si>
    <t>33</t>
  </si>
  <si>
    <t>34</t>
  </si>
  <si>
    <t>35</t>
  </si>
  <si>
    <t>в том числе по областям и г. Минску</t>
  </si>
  <si>
    <t>36</t>
  </si>
  <si>
    <t xml:space="preserve">         рублей</t>
  </si>
  <si>
    <t>численность потерпевших, получивших профессиональные заболевания</t>
  </si>
  <si>
    <t>37</t>
  </si>
  <si>
    <t>38</t>
  </si>
  <si>
    <t>самостоятельно страхователем: страховых взносов</t>
  </si>
  <si>
    <t>Средняя численность застрахованных</t>
  </si>
  <si>
    <t xml:space="preserve">Начислено страховых взносов </t>
  </si>
  <si>
    <t>Доначислено (излишне начислено) страховых взносов, штрафов и пеней - всего (сумма строк с 07 по 12)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</si>
  <si>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</si>
  <si>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</si>
  <si>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</si>
  <si>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>Начислено страхователем страховых выплат - всего (сумма строк 14 и15)</t>
  </si>
  <si>
    <t xml:space="preserve">     в том числе: пособий по временной нетрудоспособности в связи с несчастными случаями на производстве и профессиональными заболеваниями</t>
  </si>
  <si>
    <t>Задолженность по платежам на 1 января отчетного года страхователя Белгосстраху (Белгосстраха страхователю)                              (сумма строк 18, 20, 21)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</si>
  <si>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</si>
  <si>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</si>
  <si>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</si>
  <si>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</si>
  <si>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>Задолженность по платежам страхователя, возникшая в связи с правопреемством - всего (сумма строк с 23 по 25)</t>
  </si>
  <si>
    <t xml:space="preserve">   в том числе:  по страховым взносам</t>
  </si>
  <si>
    <t xml:space="preserve">   по штрафам</t>
  </si>
  <si>
    <t xml:space="preserve">   по пеням</t>
  </si>
  <si>
    <t>Из числа застрахованных: численность потерпевших в результате несчастных случаях на производстве с утратой профессиональной трудоспособности на 1 рабочий день и более и со смертельным исходом</t>
  </si>
  <si>
    <t>Облагаемая база</t>
  </si>
  <si>
    <t>доплат до среднемесячного заработка  застрахованного, временно переведенного в связи с повреждением здоровья в результате страхового случая на более легкую нижеоплачиваемую работу до восстановления профессиональной трудоспособности или установления ее стойкой утраты</t>
  </si>
  <si>
    <t>Следует к платежу - всего (сумма строк с 27 по 29)</t>
  </si>
  <si>
    <t xml:space="preserve">   в том числе:  страховых взносов (сумма строк 05, 07, 10, 16, 18, 23 минус строка 13)</t>
  </si>
  <si>
    <t xml:space="preserve">   штрафов (сумма строк 08, 11, 20, 24)</t>
  </si>
  <si>
    <t xml:space="preserve">   пеней (сумма строк 09, 12, 21, 25)</t>
  </si>
  <si>
    <t>Уплачено средств - всего (сумма строк с 31 по 33)</t>
  </si>
  <si>
    <t xml:space="preserve">   в том числе:  страховых взносов </t>
  </si>
  <si>
    <t xml:space="preserve">   штрафов </t>
  </si>
  <si>
    <t xml:space="preserve">   пеней</t>
  </si>
  <si>
    <t>Возвращено Белгосстрахом средств - всего (сумма строк с 35 по 37)</t>
  </si>
  <si>
    <t xml:space="preserve">   в том числе:  страховых взносов</t>
  </si>
  <si>
    <t xml:space="preserve">   штрафов</t>
  </si>
  <si>
    <t>Задолженность по платежам на конец отчетного периода страхователя Белгосстраху (Белгосстраха страхователю) (сумма строк 39, 41, 42)</t>
  </si>
  <si>
    <t xml:space="preserve">    в том числе: страховым взносам</t>
  </si>
  <si>
    <t>Ковалева 286 24 91</t>
  </si>
  <si>
    <t>39</t>
  </si>
  <si>
    <t>40</t>
  </si>
  <si>
    <t>41</t>
  </si>
  <si>
    <t>42</t>
  </si>
  <si>
    <t>43</t>
  </si>
  <si>
    <t>Начальник управления                                                                                          Е.М. Перепечко</t>
  </si>
  <si>
    <t xml:space="preserve">               Сводный отчет  о средствах по обязательному страхованию от несчастных случаев на производстве и профессиональных заболеваний за 2019 год</t>
  </si>
  <si>
    <t>х</t>
  </si>
  <si>
    <t xml:space="preserve">Страховой тариф, процентов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</si>
</sst>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8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140" zoomScaleNormal="140" zoomScaleSheetLayoutView="95" zoomScalePageLayoutView="0" workbookViewId="0" topLeftCell="A1">
      <selection activeCell="A44" sqref="A44"/>
    </sheetView>
  </sheetViews>
  <sheetFormatPr defaultColWidth="9.00390625" defaultRowHeight="12.75"/>
  <cols>
    <col min="1" max="1" width="91.875" style="0" customWidth="1"/>
    <col min="2" max="2" width="3.375" style="9" customWidth="1"/>
    <col min="3" max="3" width="11.125" style="3" customWidth="1"/>
    <col min="4" max="4" width="11.375" style="3" customWidth="1"/>
    <col min="5" max="6" width="11.375" style="6" customWidth="1"/>
    <col min="7" max="7" width="10.50390625" style="3" customWidth="1"/>
    <col min="8" max="8" width="11.125" style="3" customWidth="1"/>
    <col min="9" max="10" width="11.00390625" style="3" customWidth="1"/>
    <col min="11" max="11" width="9.125" style="4" customWidth="1"/>
  </cols>
  <sheetData>
    <row r="1" spans="1:10" ht="15.7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1"/>
      <c r="B2" s="7"/>
      <c r="C2" s="2"/>
      <c r="D2" s="2"/>
      <c r="E2" s="2"/>
      <c r="F2" s="2"/>
      <c r="G2" s="2"/>
      <c r="H2" s="2"/>
      <c r="I2" s="2"/>
      <c r="J2" s="2" t="s">
        <v>49</v>
      </c>
    </row>
    <row r="3" spans="1:10" ht="12" customHeight="1">
      <c r="A3" s="41" t="s">
        <v>3</v>
      </c>
      <c r="B3" s="43" t="s">
        <v>0</v>
      </c>
      <c r="C3" s="45" t="s">
        <v>4</v>
      </c>
      <c r="D3" s="47" t="s">
        <v>47</v>
      </c>
      <c r="E3" s="48"/>
      <c r="F3" s="48"/>
      <c r="G3" s="48"/>
      <c r="H3" s="48"/>
      <c r="I3" s="48"/>
      <c r="J3" s="49"/>
    </row>
    <row r="4" spans="1:10" ht="9.75" customHeight="1">
      <c r="A4" s="42"/>
      <c r="B4" s="44"/>
      <c r="C4" s="46"/>
      <c r="D4" s="5" t="s">
        <v>43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s="10" customFormat="1" ht="10.5" customHeight="1">
      <c r="A5" s="32" t="s">
        <v>54</v>
      </c>
      <c r="B5" s="8" t="s">
        <v>10</v>
      </c>
      <c r="C5" s="15">
        <f>SUM(D5:J5)</f>
        <v>3939980</v>
      </c>
      <c r="D5" s="16">
        <v>505152</v>
      </c>
      <c r="E5" s="16">
        <v>426345</v>
      </c>
      <c r="F5" s="16">
        <v>512673</v>
      </c>
      <c r="G5" s="16">
        <v>404551</v>
      </c>
      <c r="H5" s="16">
        <v>1094309</v>
      </c>
      <c r="I5" s="16">
        <v>620470</v>
      </c>
      <c r="J5" s="16">
        <v>376480</v>
      </c>
    </row>
    <row r="6" spans="1:10" s="10" customFormat="1" ht="22.5" customHeight="1">
      <c r="A6" s="33" t="s">
        <v>71</v>
      </c>
      <c r="B6" s="8" t="s">
        <v>11</v>
      </c>
      <c r="C6" s="15">
        <f aca="true" t="shared" si="0" ref="C6:C47">SUM(D6:J6)</f>
        <v>2042</v>
      </c>
      <c r="D6" s="16">
        <v>340</v>
      </c>
      <c r="E6" s="16">
        <v>231</v>
      </c>
      <c r="F6" s="16">
        <v>266</v>
      </c>
      <c r="G6" s="16">
        <v>250</v>
      </c>
      <c r="H6" s="16">
        <v>343</v>
      </c>
      <c r="I6" s="16">
        <v>337</v>
      </c>
      <c r="J6" s="16">
        <v>275</v>
      </c>
    </row>
    <row r="7" spans="1:10" s="10" customFormat="1" ht="12.75" customHeight="1">
      <c r="A7" s="31" t="s">
        <v>50</v>
      </c>
      <c r="B7" s="8" t="s">
        <v>12</v>
      </c>
      <c r="C7" s="15">
        <f t="shared" si="0"/>
        <v>97</v>
      </c>
      <c r="D7" s="16">
        <v>0</v>
      </c>
      <c r="E7" s="16">
        <v>1</v>
      </c>
      <c r="F7" s="16">
        <v>3</v>
      </c>
      <c r="G7" s="16">
        <v>4</v>
      </c>
      <c r="H7" s="16">
        <v>65</v>
      </c>
      <c r="I7" s="16">
        <v>23</v>
      </c>
      <c r="J7" s="16">
        <v>1</v>
      </c>
    </row>
    <row r="8" spans="1:10" s="4" customFormat="1" ht="13.5" customHeight="1">
      <c r="A8" s="23" t="s">
        <v>72</v>
      </c>
      <c r="B8" s="11" t="s">
        <v>13</v>
      </c>
      <c r="C8" s="34">
        <f t="shared" si="0"/>
        <v>44051303145.43</v>
      </c>
      <c r="D8" s="34">
        <v>4243892834.51</v>
      </c>
      <c r="E8" s="34">
        <v>3961064434.04</v>
      </c>
      <c r="F8" s="34">
        <v>5072390016.57</v>
      </c>
      <c r="G8" s="34">
        <v>3939412792.86</v>
      </c>
      <c r="H8" s="34">
        <v>16471584155.89</v>
      </c>
      <c r="I8" s="34">
        <v>6872330898.58</v>
      </c>
      <c r="J8" s="34">
        <v>3490628012.98</v>
      </c>
    </row>
    <row r="9" spans="1:10" s="4" customFormat="1" ht="11.25" customHeight="1">
      <c r="A9" s="31" t="s">
        <v>55</v>
      </c>
      <c r="B9" s="8" t="s">
        <v>14</v>
      </c>
      <c r="C9" s="34">
        <f t="shared" si="0"/>
        <v>223091377.84</v>
      </c>
      <c r="D9" s="34">
        <v>23171152.15</v>
      </c>
      <c r="E9" s="34">
        <v>18247675.53</v>
      </c>
      <c r="F9" s="34">
        <v>24293494.93</v>
      </c>
      <c r="G9" s="34">
        <v>19220273.25</v>
      </c>
      <c r="H9" s="34">
        <v>83842253.51</v>
      </c>
      <c r="I9" s="34">
        <v>37223830.81</v>
      </c>
      <c r="J9" s="34">
        <v>17092697.66</v>
      </c>
    </row>
    <row r="10" spans="1:10" s="4" customFormat="1" ht="12.75" customHeight="1">
      <c r="A10" s="12" t="s">
        <v>56</v>
      </c>
      <c r="B10" s="8" t="s">
        <v>15</v>
      </c>
      <c r="C10" s="34">
        <f t="shared" si="0"/>
        <v>1146709.63</v>
      </c>
      <c r="D10" s="34">
        <f>D11+D12+D13+D14+D15+D16</f>
        <v>65454.840000000004</v>
      </c>
      <c r="E10" s="34">
        <f aca="true" t="shared" si="1" ref="E10:J10">E11+E12+E13+E14+E15+E16</f>
        <v>261297.69</v>
      </c>
      <c r="F10" s="34">
        <f t="shared" si="1"/>
        <v>78120.56</v>
      </c>
      <c r="G10" s="34">
        <f t="shared" si="1"/>
        <v>70162.44</v>
      </c>
      <c r="H10" s="34">
        <f t="shared" si="1"/>
        <v>294266.32999999996</v>
      </c>
      <c r="I10" s="34">
        <f t="shared" si="1"/>
        <v>258013.65000000002</v>
      </c>
      <c r="J10" s="34">
        <f t="shared" si="1"/>
        <v>119394.12</v>
      </c>
    </row>
    <row r="11" spans="1:10" s="4" customFormat="1" ht="14.25" customHeight="1">
      <c r="A11" s="17" t="s">
        <v>57</v>
      </c>
      <c r="B11" s="8" t="s">
        <v>16</v>
      </c>
      <c r="C11" s="34">
        <f t="shared" si="0"/>
        <v>23159.300000000003</v>
      </c>
      <c r="D11" s="35">
        <v>308.33</v>
      </c>
      <c r="E11" s="35">
        <v>0</v>
      </c>
      <c r="F11" s="35">
        <v>1998.98</v>
      </c>
      <c r="G11" s="35">
        <v>109.73</v>
      </c>
      <c r="H11" s="35">
        <v>20135.72</v>
      </c>
      <c r="I11" s="35">
        <v>606.54</v>
      </c>
      <c r="J11" s="35">
        <v>0</v>
      </c>
    </row>
    <row r="12" spans="1:10" s="4" customFormat="1" ht="11.25" customHeight="1">
      <c r="A12" s="17" t="s">
        <v>58</v>
      </c>
      <c r="B12" s="8" t="s">
        <v>17</v>
      </c>
      <c r="C12" s="34">
        <f t="shared" si="0"/>
        <v>564091.5900000001</v>
      </c>
      <c r="D12" s="35">
        <v>40970</v>
      </c>
      <c r="E12" s="35">
        <v>39127.03</v>
      </c>
      <c r="F12" s="35">
        <v>48214.51</v>
      </c>
      <c r="G12" s="35">
        <v>43085</v>
      </c>
      <c r="H12" s="35">
        <v>217610</v>
      </c>
      <c r="I12" s="35">
        <v>137141.05</v>
      </c>
      <c r="J12" s="35">
        <v>37944</v>
      </c>
    </row>
    <row r="13" spans="1:10" s="4" customFormat="1" ht="12" customHeight="1">
      <c r="A13" s="17" t="s">
        <v>59</v>
      </c>
      <c r="B13" s="8" t="s">
        <v>18</v>
      </c>
      <c r="C13" s="34">
        <f t="shared" si="0"/>
        <v>563554.24</v>
      </c>
      <c r="D13" s="35">
        <v>20493.3</v>
      </c>
      <c r="E13" s="35">
        <v>241379.29</v>
      </c>
      <c r="F13" s="35">
        <v>25252.14</v>
      </c>
      <c r="G13" s="35">
        <v>27802.52</v>
      </c>
      <c r="H13" s="35">
        <v>45947.93</v>
      </c>
      <c r="I13" s="35">
        <v>119327.23</v>
      </c>
      <c r="J13" s="35">
        <v>83351.83</v>
      </c>
    </row>
    <row r="14" spans="1:10" s="4" customFormat="1" ht="11.25" customHeight="1">
      <c r="A14" s="30" t="s">
        <v>53</v>
      </c>
      <c r="B14" s="8" t="s">
        <v>19</v>
      </c>
      <c r="C14" s="34">
        <f t="shared" si="0"/>
        <v>-6561.08</v>
      </c>
      <c r="D14" s="35">
        <v>3424.45</v>
      </c>
      <c r="E14" s="35">
        <v>-19213.75</v>
      </c>
      <c r="F14" s="35">
        <v>2330.59</v>
      </c>
      <c r="G14" s="35">
        <v>-1096.52</v>
      </c>
      <c r="H14" s="35">
        <v>9219.73</v>
      </c>
      <c r="I14" s="35">
        <v>677.63</v>
      </c>
      <c r="J14" s="35">
        <v>-1903.21</v>
      </c>
    </row>
    <row r="15" spans="1:10" s="4" customFormat="1" ht="12" customHeight="1">
      <c r="A15" s="17" t="s">
        <v>58</v>
      </c>
      <c r="B15" s="8" t="s">
        <v>20</v>
      </c>
      <c r="C15" s="34">
        <f t="shared" si="0"/>
        <v>1859.5700000000002</v>
      </c>
      <c r="D15" s="35">
        <v>256.47</v>
      </c>
      <c r="E15" s="35">
        <v>0</v>
      </c>
      <c r="F15" s="35">
        <v>258</v>
      </c>
      <c r="G15" s="35">
        <v>260</v>
      </c>
      <c r="H15" s="35">
        <v>871.1</v>
      </c>
      <c r="I15" s="35">
        <v>214</v>
      </c>
      <c r="J15" s="35">
        <v>0</v>
      </c>
    </row>
    <row r="16" spans="1:10" s="4" customFormat="1" ht="12.75" customHeight="1">
      <c r="A16" s="17" t="s">
        <v>59</v>
      </c>
      <c r="B16" s="8" t="s">
        <v>21</v>
      </c>
      <c r="C16" s="34">
        <f t="shared" si="0"/>
        <v>606.0100000000001</v>
      </c>
      <c r="D16" s="35">
        <v>2.29</v>
      </c>
      <c r="E16" s="35">
        <v>5.12</v>
      </c>
      <c r="F16" s="35">
        <v>66.34</v>
      </c>
      <c r="G16" s="35">
        <v>1.71</v>
      </c>
      <c r="H16" s="35">
        <v>481.85</v>
      </c>
      <c r="I16" s="35">
        <v>47.2</v>
      </c>
      <c r="J16" s="35">
        <v>1.5</v>
      </c>
    </row>
    <row r="17" spans="1:10" s="4" customFormat="1" ht="14.25" customHeight="1">
      <c r="A17" s="17" t="s">
        <v>60</v>
      </c>
      <c r="B17" s="8" t="s">
        <v>22</v>
      </c>
      <c r="C17" s="34">
        <f t="shared" si="0"/>
        <v>2744911.1300000004</v>
      </c>
      <c r="D17" s="34">
        <f>D18+D19</f>
        <v>249055.04</v>
      </c>
      <c r="E17" s="34">
        <f aca="true" t="shared" si="2" ref="E17:J17">E18+E19</f>
        <v>203643.84</v>
      </c>
      <c r="F17" s="34">
        <f t="shared" si="2"/>
        <v>325244.46</v>
      </c>
      <c r="G17" s="34">
        <f t="shared" si="2"/>
        <v>244904.15</v>
      </c>
      <c r="H17" s="34">
        <f t="shared" si="2"/>
        <v>968537.73</v>
      </c>
      <c r="I17" s="34">
        <f t="shared" si="2"/>
        <v>488073.27</v>
      </c>
      <c r="J17" s="34">
        <f t="shared" si="2"/>
        <v>265452.64</v>
      </c>
    </row>
    <row r="18" spans="1:10" s="4" customFormat="1" ht="25.5" customHeight="1">
      <c r="A18" s="12" t="s">
        <v>61</v>
      </c>
      <c r="B18" s="8" t="s">
        <v>23</v>
      </c>
      <c r="C18" s="34">
        <f t="shared" si="0"/>
        <v>2742601.2600000002</v>
      </c>
      <c r="D18" s="35">
        <v>249055.04</v>
      </c>
      <c r="E18" s="35">
        <v>203643.84</v>
      </c>
      <c r="F18" s="35">
        <v>325244.46</v>
      </c>
      <c r="G18" s="35">
        <v>244904.15</v>
      </c>
      <c r="H18" s="35">
        <v>968537.73</v>
      </c>
      <c r="I18" s="35">
        <v>486959.96</v>
      </c>
      <c r="J18" s="35">
        <v>264256.08</v>
      </c>
    </row>
    <row r="19" spans="1:10" s="4" customFormat="1" ht="32.25" customHeight="1">
      <c r="A19" s="13" t="s">
        <v>73</v>
      </c>
      <c r="B19" s="8" t="s">
        <v>24</v>
      </c>
      <c r="C19" s="34">
        <f t="shared" si="0"/>
        <v>2309.87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1113.31</v>
      </c>
      <c r="J19" s="35">
        <v>1196.56</v>
      </c>
    </row>
    <row r="20" spans="1:10" s="4" customFormat="1" ht="13.5" customHeight="1">
      <c r="A20" s="13" t="s">
        <v>2</v>
      </c>
      <c r="B20" s="8" t="s">
        <v>25</v>
      </c>
      <c r="C20" s="34">
        <f t="shared" si="0"/>
        <v>129475.43000000002</v>
      </c>
      <c r="D20" s="35">
        <v>19238.19</v>
      </c>
      <c r="E20" s="35">
        <v>2038.27</v>
      </c>
      <c r="F20" s="35">
        <v>28020.22</v>
      </c>
      <c r="G20" s="35">
        <v>13731.47</v>
      </c>
      <c r="H20" s="35">
        <v>25926.11</v>
      </c>
      <c r="I20" s="35">
        <v>25354.63</v>
      </c>
      <c r="J20" s="35">
        <v>15166.54</v>
      </c>
    </row>
    <row r="21" spans="1:10" s="4" customFormat="1" ht="20.25">
      <c r="A21" s="18" t="s">
        <v>62</v>
      </c>
      <c r="B21" s="8" t="s">
        <v>26</v>
      </c>
      <c r="C21" s="34">
        <f t="shared" si="0"/>
        <v>26183459.069999997</v>
      </c>
      <c r="D21" s="35">
        <f>D22+D24+D25</f>
        <v>2290068.5300000003</v>
      </c>
      <c r="E21" s="35">
        <f aca="true" t="shared" si="3" ref="E21:J21">E22+E24+E25</f>
        <v>3968830.34</v>
      </c>
      <c r="F21" s="35">
        <f t="shared" si="3"/>
        <v>2012775</v>
      </c>
      <c r="G21" s="35">
        <f t="shared" si="3"/>
        <v>2138881.92</v>
      </c>
      <c r="H21" s="35">
        <f t="shared" si="3"/>
        <v>7914290.739999999</v>
      </c>
      <c r="I21" s="35">
        <f t="shared" si="3"/>
        <v>5369883.63</v>
      </c>
      <c r="J21" s="35">
        <f t="shared" si="3"/>
        <v>2488728.91</v>
      </c>
    </row>
    <row r="22" spans="1:10" s="4" customFormat="1" ht="12.75">
      <c r="A22" s="18" t="s">
        <v>63</v>
      </c>
      <c r="B22" s="8" t="s">
        <v>27</v>
      </c>
      <c r="C22" s="34">
        <f t="shared" si="0"/>
        <v>24496015.209999997</v>
      </c>
      <c r="D22" s="35">
        <v>2207616.42</v>
      </c>
      <c r="E22" s="35">
        <v>3395620.63</v>
      </c>
      <c r="F22" s="35">
        <v>1891016.21</v>
      </c>
      <c r="G22" s="35">
        <v>2029772.6</v>
      </c>
      <c r="H22" s="35">
        <v>7666944.77</v>
      </c>
      <c r="I22" s="35">
        <v>5030980.99</v>
      </c>
      <c r="J22" s="35">
        <v>2274063.59</v>
      </c>
    </row>
    <row r="23" spans="1:10" s="4" customFormat="1" ht="12.75">
      <c r="A23" s="18" t="s">
        <v>64</v>
      </c>
      <c r="B23" s="8" t="s">
        <v>28</v>
      </c>
      <c r="C23" s="34">
        <f t="shared" si="0"/>
        <v>6969447.41</v>
      </c>
      <c r="D23" s="35">
        <v>371898.9</v>
      </c>
      <c r="E23" s="35">
        <v>2163427.12</v>
      </c>
      <c r="F23" s="35">
        <v>474632.28</v>
      </c>
      <c r="G23" s="35">
        <v>603548.4</v>
      </c>
      <c r="H23" s="35">
        <v>733102.46</v>
      </c>
      <c r="I23" s="35">
        <v>1539816.87</v>
      </c>
      <c r="J23" s="35">
        <v>1083021.38</v>
      </c>
    </row>
    <row r="24" spans="1:10" s="4" customFormat="1" ht="12.75">
      <c r="A24" s="18" t="s">
        <v>65</v>
      </c>
      <c r="B24" s="8" t="s">
        <v>29</v>
      </c>
      <c r="C24" s="34">
        <f t="shared" si="0"/>
        <v>412238.58</v>
      </c>
      <c r="D24" s="35">
        <v>33072.95</v>
      </c>
      <c r="E24" s="35">
        <v>43508.6</v>
      </c>
      <c r="F24" s="35">
        <v>64855.32</v>
      </c>
      <c r="G24" s="35">
        <v>27929.56</v>
      </c>
      <c r="H24" s="35">
        <v>123689.76</v>
      </c>
      <c r="I24" s="35">
        <v>86148.25</v>
      </c>
      <c r="J24" s="35">
        <v>33034.14</v>
      </c>
    </row>
    <row r="25" spans="1:10" s="4" customFormat="1" ht="12" customHeight="1">
      <c r="A25" s="13" t="s">
        <v>66</v>
      </c>
      <c r="B25" s="8" t="s">
        <v>30</v>
      </c>
      <c r="C25" s="34">
        <f t="shared" si="0"/>
        <v>1275205.28</v>
      </c>
      <c r="D25" s="35">
        <v>49379.16</v>
      </c>
      <c r="E25" s="35">
        <v>529701.11</v>
      </c>
      <c r="F25" s="35">
        <v>56903.47</v>
      </c>
      <c r="G25" s="35">
        <v>81179.76</v>
      </c>
      <c r="H25" s="35">
        <v>123656.21</v>
      </c>
      <c r="I25" s="35">
        <v>252754.39</v>
      </c>
      <c r="J25" s="35">
        <v>181631.18</v>
      </c>
    </row>
    <row r="26" spans="1:10" s="4" customFormat="1" ht="12.75" customHeight="1">
      <c r="A26" s="13" t="s">
        <v>67</v>
      </c>
      <c r="B26" s="8" t="s">
        <v>31</v>
      </c>
      <c r="C26" s="34">
        <f t="shared" si="0"/>
        <v>610335.9400000001</v>
      </c>
      <c r="D26" s="34">
        <f>D27+D28+D29</f>
        <v>37143.11</v>
      </c>
      <c r="E26" s="34">
        <f aca="true" t="shared" si="4" ref="E26:J26">E27+E28+E29</f>
        <v>124652.56999999999</v>
      </c>
      <c r="F26" s="34">
        <f t="shared" si="4"/>
        <v>38564.31999999999</v>
      </c>
      <c r="G26" s="34">
        <f t="shared" si="4"/>
        <v>23965.96</v>
      </c>
      <c r="H26" s="34">
        <f t="shared" si="4"/>
        <v>89029.2</v>
      </c>
      <c r="I26" s="34">
        <f t="shared" si="4"/>
        <v>270649.13</v>
      </c>
      <c r="J26" s="34">
        <f t="shared" si="4"/>
        <v>26331.649999999998</v>
      </c>
    </row>
    <row r="27" spans="1:10" s="4" customFormat="1" ht="12.75">
      <c r="A27" s="19" t="s">
        <v>68</v>
      </c>
      <c r="B27" s="8" t="s">
        <v>32</v>
      </c>
      <c r="C27" s="34">
        <f t="shared" si="0"/>
        <v>493110.4699999999</v>
      </c>
      <c r="D27" s="35">
        <v>34235.41</v>
      </c>
      <c r="E27" s="35">
        <v>110390.52</v>
      </c>
      <c r="F27" s="35">
        <v>36490.45</v>
      </c>
      <c r="G27" s="35">
        <v>23137.71</v>
      </c>
      <c r="H27" s="35">
        <v>77245.87</v>
      </c>
      <c r="I27" s="35">
        <v>186514.09</v>
      </c>
      <c r="J27" s="35">
        <v>25096.42</v>
      </c>
    </row>
    <row r="28" spans="1:10" s="4" customFormat="1" ht="12.75">
      <c r="A28" s="19" t="s">
        <v>69</v>
      </c>
      <c r="B28" s="8" t="s">
        <v>33</v>
      </c>
      <c r="C28" s="34">
        <f t="shared" si="0"/>
        <v>6265.039999999999</v>
      </c>
      <c r="D28" s="35">
        <v>0</v>
      </c>
      <c r="E28" s="35">
        <v>1735.65</v>
      </c>
      <c r="F28" s="35">
        <v>0.09</v>
      </c>
      <c r="G28" s="35">
        <v>0</v>
      </c>
      <c r="H28" s="35">
        <v>2135.2</v>
      </c>
      <c r="I28" s="35">
        <v>2164.1</v>
      </c>
      <c r="J28" s="35">
        <v>230</v>
      </c>
    </row>
    <row r="29" spans="1:10" s="4" customFormat="1" ht="10.5" customHeight="1">
      <c r="A29" s="13" t="s">
        <v>70</v>
      </c>
      <c r="B29" s="8" t="s">
        <v>34</v>
      </c>
      <c r="C29" s="34">
        <f t="shared" si="0"/>
        <v>110960.43</v>
      </c>
      <c r="D29" s="35">
        <v>2907.7</v>
      </c>
      <c r="E29" s="35">
        <v>12526.4</v>
      </c>
      <c r="F29" s="35">
        <v>2073.78</v>
      </c>
      <c r="G29" s="35">
        <v>828.25</v>
      </c>
      <c r="H29" s="35">
        <v>9648.13</v>
      </c>
      <c r="I29" s="35">
        <v>81970.94</v>
      </c>
      <c r="J29" s="35">
        <v>1005.23</v>
      </c>
    </row>
    <row r="30" spans="1:10" s="4" customFormat="1" ht="12.75">
      <c r="A30" s="20" t="s">
        <v>74</v>
      </c>
      <c r="B30" s="8" t="s">
        <v>35</v>
      </c>
      <c r="C30" s="34">
        <f t="shared" si="0"/>
        <v>248416446.78000003</v>
      </c>
      <c r="D30" s="36">
        <f>D31+D32+D33</f>
        <v>25334001.78</v>
      </c>
      <c r="E30" s="36">
        <f>E31+E32+E33</f>
        <v>22400850.560000002</v>
      </c>
      <c r="F30" s="36">
        <f>F31+F32+F33</f>
        <v>26125730.57</v>
      </c>
      <c r="G30" s="36">
        <f>G31+G32+G33</f>
        <v>21222110.89</v>
      </c>
      <c r="H30" s="36">
        <f>H31+H32+H33</f>
        <v>91197228.16000001</v>
      </c>
      <c r="I30" s="36">
        <f>I31+I32+I33</f>
        <v>42659658.580000006</v>
      </c>
      <c r="J30" s="36">
        <f>J31+J32+J33</f>
        <v>19476866.24</v>
      </c>
    </row>
    <row r="31" spans="1:10" s="4" customFormat="1" ht="12.75">
      <c r="A31" s="19" t="s">
        <v>75</v>
      </c>
      <c r="B31" s="8" t="s">
        <v>36</v>
      </c>
      <c r="C31" s="34">
        <f>SUM(D31:J31)</f>
        <v>245481666.04000002</v>
      </c>
      <c r="D31" s="35">
        <f aca="true" t="shared" si="5" ref="D31:J31">D9+D11+D14+D20+D22+D27-D17</f>
        <v>25186919.91</v>
      </c>
      <c r="E31" s="35">
        <f t="shared" si="5"/>
        <v>21532867.36</v>
      </c>
      <c r="F31" s="35">
        <f t="shared" si="5"/>
        <v>25928106.919999998</v>
      </c>
      <c r="G31" s="35">
        <f t="shared" si="5"/>
        <v>21041024.090000004</v>
      </c>
      <c r="H31" s="35">
        <f t="shared" si="5"/>
        <v>90673187.98</v>
      </c>
      <c r="I31" s="35">
        <f t="shared" si="5"/>
        <v>41979891.42000001</v>
      </c>
      <c r="J31" s="35">
        <f t="shared" si="5"/>
        <v>19139668.36</v>
      </c>
    </row>
    <row r="32" spans="1:10" s="4" customFormat="1" ht="12.75">
      <c r="A32" s="19" t="s">
        <v>76</v>
      </c>
      <c r="B32" s="8" t="s">
        <v>38</v>
      </c>
      <c r="C32" s="34">
        <f>SUM(D32:J32)</f>
        <v>984454.78</v>
      </c>
      <c r="D32" s="35">
        <f aca="true" t="shared" si="6" ref="D32:J32">D12+D15+D24+D28</f>
        <v>74299.42</v>
      </c>
      <c r="E32" s="35">
        <f t="shared" si="6"/>
        <v>84371.28</v>
      </c>
      <c r="F32" s="35">
        <f t="shared" si="6"/>
        <v>113327.92</v>
      </c>
      <c r="G32" s="35">
        <f t="shared" si="6"/>
        <v>71274.56</v>
      </c>
      <c r="H32" s="35">
        <f t="shared" si="6"/>
        <v>344306.06</v>
      </c>
      <c r="I32" s="35">
        <f t="shared" si="6"/>
        <v>225667.4</v>
      </c>
      <c r="J32" s="35">
        <f t="shared" si="6"/>
        <v>71208.14</v>
      </c>
    </row>
    <row r="33" spans="1:10" s="4" customFormat="1" ht="10.5" customHeight="1">
      <c r="A33" s="13" t="s">
        <v>77</v>
      </c>
      <c r="B33" s="8" t="s">
        <v>39</v>
      </c>
      <c r="C33" s="34">
        <f>SUM(D33:J33)</f>
        <v>1950325.96</v>
      </c>
      <c r="D33" s="35">
        <f>D13+D16+D25+D29</f>
        <v>72782.45</v>
      </c>
      <c r="E33" s="35">
        <f aca="true" t="shared" si="7" ref="E33:J33">E13+E16+E25+E29</f>
        <v>783611.92</v>
      </c>
      <c r="F33" s="35">
        <f t="shared" si="7"/>
        <v>84295.73</v>
      </c>
      <c r="G33" s="35">
        <f t="shared" si="7"/>
        <v>109812.23999999999</v>
      </c>
      <c r="H33" s="35">
        <f t="shared" si="7"/>
        <v>179734.12</v>
      </c>
      <c r="I33" s="35">
        <f t="shared" si="7"/>
        <v>454099.76</v>
      </c>
      <c r="J33" s="35">
        <f t="shared" si="7"/>
        <v>265989.74</v>
      </c>
    </row>
    <row r="34" spans="1:10" s="4" customFormat="1" ht="10.5" customHeight="1">
      <c r="A34" s="20" t="s">
        <v>78</v>
      </c>
      <c r="B34" s="8" t="s">
        <v>40</v>
      </c>
      <c r="C34" s="34">
        <f>C35+C36+C37</f>
        <v>217990855.17000002</v>
      </c>
      <c r="D34" s="36">
        <f>D35+D36+D37</f>
        <v>22681874.009999998</v>
      </c>
      <c r="E34" s="36">
        <f aca="true" t="shared" si="8" ref="E34:J34">E35+E36+E37</f>
        <v>17457077.400000002</v>
      </c>
      <c r="F34" s="36">
        <f t="shared" si="8"/>
        <v>23647271.29</v>
      </c>
      <c r="G34" s="36">
        <f t="shared" si="8"/>
        <v>18784535.71</v>
      </c>
      <c r="H34" s="36">
        <f t="shared" si="8"/>
        <v>82975392.74</v>
      </c>
      <c r="I34" s="36">
        <f t="shared" si="8"/>
        <v>36035364.669999994</v>
      </c>
      <c r="J34" s="36">
        <f t="shared" si="8"/>
        <v>16409339.35</v>
      </c>
    </row>
    <row r="35" spans="1:10" s="4" customFormat="1" ht="10.5" customHeight="1">
      <c r="A35" s="19" t="s">
        <v>79</v>
      </c>
      <c r="B35" s="8" t="s">
        <v>41</v>
      </c>
      <c r="C35" s="34">
        <f>D35+E35+F35+G35+H35+I35+J35</f>
        <v>217153678.4</v>
      </c>
      <c r="D35" s="36">
        <v>22616081.08</v>
      </c>
      <c r="E35" s="36">
        <v>17390000.17</v>
      </c>
      <c r="F35" s="36">
        <v>23587404.18</v>
      </c>
      <c r="G35" s="36">
        <v>18714049.39</v>
      </c>
      <c r="H35" s="36">
        <v>82722373.36</v>
      </c>
      <c r="I35" s="36">
        <v>35848510.8</v>
      </c>
      <c r="J35" s="36">
        <v>16275259.42</v>
      </c>
    </row>
    <row r="36" spans="1:10" s="4" customFormat="1" ht="10.5" customHeight="1">
      <c r="A36" s="19" t="s">
        <v>80</v>
      </c>
      <c r="B36" s="8" t="s">
        <v>42</v>
      </c>
      <c r="C36" s="34">
        <f>D36+E36+F36+G36+H36+I36+J36</f>
        <v>573715.53</v>
      </c>
      <c r="D36" s="36">
        <v>38374.52</v>
      </c>
      <c r="E36" s="36">
        <v>37499.28</v>
      </c>
      <c r="F36" s="36">
        <v>48900.16</v>
      </c>
      <c r="G36" s="36">
        <v>43839.7</v>
      </c>
      <c r="H36" s="36">
        <v>218119.14</v>
      </c>
      <c r="I36" s="36">
        <v>143530.05</v>
      </c>
      <c r="J36" s="36">
        <v>43452.68</v>
      </c>
    </row>
    <row r="37" spans="1:10" s="4" customFormat="1" ht="10.5" customHeight="1">
      <c r="A37" s="13" t="s">
        <v>81</v>
      </c>
      <c r="B37" s="8" t="s">
        <v>44</v>
      </c>
      <c r="C37" s="34">
        <f>D37+E37+F37+G37+H37+I37+J37</f>
        <v>263461.24</v>
      </c>
      <c r="D37" s="36">
        <v>27418.41</v>
      </c>
      <c r="E37" s="36">
        <v>29577.95</v>
      </c>
      <c r="F37" s="36">
        <v>10966.95</v>
      </c>
      <c r="G37" s="36">
        <v>26646.62</v>
      </c>
      <c r="H37" s="36">
        <v>34900.24</v>
      </c>
      <c r="I37" s="36">
        <v>43323.82</v>
      </c>
      <c r="J37" s="36">
        <v>90627.25</v>
      </c>
    </row>
    <row r="38" spans="1:10" s="4" customFormat="1" ht="12.75">
      <c r="A38" s="21" t="s">
        <v>82</v>
      </c>
      <c r="B38" s="8" t="s">
        <v>45</v>
      </c>
      <c r="C38" s="34">
        <f t="shared" si="0"/>
        <v>935107.79</v>
      </c>
      <c r="D38" s="36">
        <f>D39+D40+D41</f>
        <v>85703.33</v>
      </c>
      <c r="E38" s="36">
        <f aca="true" t="shared" si="9" ref="E38:J38">E39+E40+E41</f>
        <v>23154.86</v>
      </c>
      <c r="F38" s="36">
        <f t="shared" si="9"/>
        <v>106224.24</v>
      </c>
      <c r="G38" s="36">
        <f t="shared" si="9"/>
        <v>15335.2</v>
      </c>
      <c r="H38" s="36">
        <f t="shared" si="9"/>
        <v>646338.99</v>
      </c>
      <c r="I38" s="36">
        <f t="shared" si="9"/>
        <v>27858.05</v>
      </c>
      <c r="J38" s="36">
        <f t="shared" si="9"/>
        <v>30493.12</v>
      </c>
    </row>
    <row r="39" spans="1:10" s="4" customFormat="1" ht="12.75">
      <c r="A39" s="19" t="s">
        <v>83</v>
      </c>
      <c r="B39" s="8" t="s">
        <v>46</v>
      </c>
      <c r="C39" s="34">
        <f t="shared" si="0"/>
        <v>933344.94</v>
      </c>
      <c r="D39" s="36">
        <v>85703.33</v>
      </c>
      <c r="E39" s="36">
        <v>22899.86</v>
      </c>
      <c r="F39" s="36">
        <v>106170.24</v>
      </c>
      <c r="G39" s="36">
        <v>15335.2</v>
      </c>
      <c r="H39" s="36">
        <v>645983.99</v>
      </c>
      <c r="I39" s="36">
        <v>27269.2</v>
      </c>
      <c r="J39" s="36">
        <v>29983.12</v>
      </c>
    </row>
    <row r="40" spans="1:10" s="4" customFormat="1" ht="12.75">
      <c r="A40" s="19" t="s">
        <v>84</v>
      </c>
      <c r="B40" s="8" t="s">
        <v>48</v>
      </c>
      <c r="C40" s="34">
        <f t="shared" si="0"/>
        <v>1762.85</v>
      </c>
      <c r="D40" s="36">
        <v>0</v>
      </c>
      <c r="E40" s="36">
        <v>255</v>
      </c>
      <c r="F40" s="36">
        <v>54</v>
      </c>
      <c r="G40" s="36">
        <v>0</v>
      </c>
      <c r="H40" s="36">
        <v>355</v>
      </c>
      <c r="I40" s="36">
        <v>588.85</v>
      </c>
      <c r="J40" s="36">
        <v>510</v>
      </c>
    </row>
    <row r="41" spans="1:10" s="4" customFormat="1" ht="12.75">
      <c r="A41" s="13" t="s">
        <v>81</v>
      </c>
      <c r="B41" s="8" t="s">
        <v>51</v>
      </c>
      <c r="C41" s="34">
        <f t="shared" si="0"/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0" s="4" customFormat="1" ht="10.5" customHeight="1" hidden="1">
      <c r="A42" s="22" t="s">
        <v>37</v>
      </c>
      <c r="B42" s="8" t="s">
        <v>46</v>
      </c>
      <c r="C42" s="34">
        <f t="shared" si="0"/>
        <v>0</v>
      </c>
      <c r="D42" s="35"/>
      <c r="E42" s="35"/>
      <c r="F42" s="35"/>
      <c r="G42" s="35"/>
      <c r="H42" s="35"/>
      <c r="I42" s="35"/>
      <c r="J42" s="34"/>
    </row>
    <row r="43" spans="1:10" s="4" customFormat="1" ht="23.25" customHeight="1">
      <c r="A43" s="19" t="s">
        <v>85</v>
      </c>
      <c r="B43" s="8" t="s">
        <v>52</v>
      </c>
      <c r="C43" s="34">
        <f t="shared" si="0"/>
        <v>30388148.880000003</v>
      </c>
      <c r="D43" s="35">
        <f>D44+D46+D47</f>
        <v>2680014.5500000003</v>
      </c>
      <c r="E43" s="35">
        <f aca="true" t="shared" si="10" ref="E43:J43">E44+E46+E47</f>
        <v>4782169.3</v>
      </c>
      <c r="F43" s="35">
        <f t="shared" si="10"/>
        <v>2475366.45</v>
      </c>
      <c r="G43" s="35">
        <f t="shared" si="10"/>
        <v>2390200.63</v>
      </c>
      <c r="H43" s="35">
        <f t="shared" si="10"/>
        <v>8716630.620000001</v>
      </c>
      <c r="I43" s="35">
        <f t="shared" si="10"/>
        <v>6292793.590000001</v>
      </c>
      <c r="J43" s="35">
        <f t="shared" si="10"/>
        <v>3050973.74</v>
      </c>
    </row>
    <row r="44" spans="1:10" s="4" customFormat="1" ht="12" customHeight="1">
      <c r="A44" s="18" t="s">
        <v>86</v>
      </c>
      <c r="B44" s="8" t="s">
        <v>88</v>
      </c>
      <c r="C44" s="34">
        <f t="shared" si="0"/>
        <v>28516955.179999996</v>
      </c>
      <c r="D44" s="35">
        <v>2608086.31</v>
      </c>
      <c r="E44" s="35">
        <v>4024006.53</v>
      </c>
      <c r="F44" s="35">
        <v>2369354.02</v>
      </c>
      <c r="G44" s="35">
        <v>2294599</v>
      </c>
      <c r="H44" s="35">
        <v>8476353.9</v>
      </c>
      <c r="I44" s="35">
        <v>5884928.65</v>
      </c>
      <c r="J44" s="35">
        <v>2859626.77</v>
      </c>
    </row>
    <row r="45" spans="1:10" s="4" customFormat="1" ht="12" customHeight="1">
      <c r="A45" s="18" t="s">
        <v>64</v>
      </c>
      <c r="B45" s="8" t="s">
        <v>89</v>
      </c>
      <c r="C45" s="34">
        <f t="shared" si="0"/>
        <v>8678897.27</v>
      </c>
      <c r="D45" s="34">
        <v>494027.67</v>
      </c>
      <c r="E45" s="34">
        <v>2535376.1</v>
      </c>
      <c r="F45" s="34">
        <v>727288.55</v>
      </c>
      <c r="G45" s="34">
        <v>693339.97</v>
      </c>
      <c r="H45" s="34">
        <v>775022</v>
      </c>
      <c r="I45" s="34">
        <v>1945440.14</v>
      </c>
      <c r="J45" s="34">
        <v>1508402.84</v>
      </c>
    </row>
    <row r="46" spans="1:10" s="4" customFormat="1" ht="12" customHeight="1">
      <c r="A46" s="18" t="s">
        <v>65</v>
      </c>
      <c r="B46" s="8" t="s">
        <v>90</v>
      </c>
      <c r="C46" s="34">
        <f t="shared" si="0"/>
        <v>351601.98</v>
      </c>
      <c r="D46" s="34">
        <v>31612.33</v>
      </c>
      <c r="E46" s="34">
        <v>42664.13</v>
      </c>
      <c r="F46" s="34">
        <v>49107.72</v>
      </c>
      <c r="G46" s="34">
        <v>24200.26</v>
      </c>
      <c r="H46" s="34">
        <v>106006.76</v>
      </c>
      <c r="I46" s="34">
        <v>73528.91</v>
      </c>
      <c r="J46" s="34">
        <v>24481.87</v>
      </c>
    </row>
    <row r="47" spans="1:10" s="4" customFormat="1" ht="12" customHeight="1">
      <c r="A47" s="13" t="s">
        <v>66</v>
      </c>
      <c r="B47" s="8" t="s">
        <v>91</v>
      </c>
      <c r="C47" s="35">
        <f t="shared" si="0"/>
        <v>1519591.7200000002</v>
      </c>
      <c r="D47" s="35">
        <v>40315.91</v>
      </c>
      <c r="E47" s="35">
        <v>715498.64</v>
      </c>
      <c r="F47" s="35">
        <v>56904.71</v>
      </c>
      <c r="G47" s="35">
        <v>71401.37</v>
      </c>
      <c r="H47" s="35">
        <v>134269.96</v>
      </c>
      <c r="I47" s="35">
        <v>334336.03</v>
      </c>
      <c r="J47" s="35">
        <v>166865.1</v>
      </c>
    </row>
    <row r="48" spans="1:10" s="4" customFormat="1" ht="12" customHeight="1">
      <c r="A48" s="13" t="s">
        <v>96</v>
      </c>
      <c r="B48" s="8" t="s">
        <v>92</v>
      </c>
      <c r="C48" s="51" t="s">
        <v>95</v>
      </c>
      <c r="D48" s="51" t="s">
        <v>95</v>
      </c>
      <c r="E48" s="51" t="s">
        <v>95</v>
      </c>
      <c r="F48" s="51" t="s">
        <v>95</v>
      </c>
      <c r="G48" s="51" t="s">
        <v>95</v>
      </c>
      <c r="H48" s="51" t="s">
        <v>95</v>
      </c>
      <c r="I48" s="51" t="s">
        <v>95</v>
      </c>
      <c r="J48" s="51" t="s">
        <v>95</v>
      </c>
    </row>
    <row r="49" spans="1:10" s="4" customFormat="1" ht="12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</row>
    <row r="50" spans="1:10" s="4" customFormat="1" ht="12" customHeight="1">
      <c r="A50" s="38"/>
      <c r="B50" s="39"/>
      <c r="C50" s="40"/>
      <c r="D50" s="40"/>
      <c r="E50" s="40"/>
      <c r="F50" s="40"/>
      <c r="G50" s="40"/>
      <c r="H50" s="40"/>
      <c r="I50" s="40"/>
      <c r="J50" s="40"/>
    </row>
    <row r="51" spans="1:11" s="24" customFormat="1" ht="12" customHeight="1">
      <c r="A51" s="24" t="s">
        <v>87</v>
      </c>
      <c r="C51" s="37"/>
      <c r="D51" s="37"/>
      <c r="E51" s="37"/>
      <c r="F51" s="37"/>
      <c r="G51" s="37"/>
      <c r="H51" s="37"/>
      <c r="I51" s="37"/>
      <c r="J51" s="37"/>
      <c r="K51" s="25"/>
    </row>
    <row r="52" spans="2:11" s="26" customFormat="1" ht="12.75">
      <c r="B52" s="27"/>
      <c r="C52" s="28" t="s">
        <v>93</v>
      </c>
      <c r="D52" s="28"/>
      <c r="E52" s="29"/>
      <c r="F52" s="29"/>
      <c r="G52" s="28"/>
      <c r="H52" s="28"/>
      <c r="I52" s="28"/>
      <c r="J52" s="28"/>
      <c r="K52" s="14"/>
    </row>
  </sheetData>
  <sheetProtection/>
  <mergeCells count="5">
    <mergeCell ref="A3:A4"/>
    <mergeCell ref="B3:B4"/>
    <mergeCell ref="C3:C4"/>
    <mergeCell ref="D3:J3"/>
    <mergeCell ref="A1:J1"/>
  </mergeCells>
  <printOptions/>
  <pageMargins left="0.07874015748031496" right="0" top="0.2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Ковалева Наталья Геннадьевна</cp:lastModifiedBy>
  <cp:lastPrinted>2020-02-12T10:41:32Z</cp:lastPrinted>
  <dcterms:created xsi:type="dcterms:W3CDTF">2004-05-07T07:26:44Z</dcterms:created>
  <dcterms:modified xsi:type="dcterms:W3CDTF">2020-02-12T14:21:55Z</dcterms:modified>
  <cp:category/>
  <cp:version/>
  <cp:contentType/>
  <cp:contentStatus/>
</cp:coreProperties>
</file>